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1310" activeTab="4"/>
  </bookViews>
  <sheets>
    <sheet name="Liste vacataires" sheetId="1" r:id="rId1"/>
    <sheet name="type Vac" sheetId="2" r:id="rId2"/>
    <sheet name="Departement" sheetId="3" r:id="rId3"/>
    <sheet name="liste matière" sheetId="4" r:id="rId4"/>
    <sheet name="vacations" sheetId="5" r:id="rId5"/>
  </sheets>
  <definedNames>
    <definedName name="liste_D">Departement!$A$2:$A$4</definedName>
    <definedName name="Liste_M">'liste matière'!$A$1:$A$5</definedName>
    <definedName name="Liste_v">'Liste vacataires'!$A$2:$A$4</definedName>
    <definedName name="liste_vac">'Liste vacataires'!$A$2:$C$4</definedName>
    <definedName name="type_V">'type Vac'!$A$1:$A$3</definedName>
  </definedNames>
  <calcPr calcId="144525"/>
</workbook>
</file>

<file path=xl/calcChain.xml><?xml version="1.0" encoding="utf-8"?>
<calcChain xmlns="http://schemas.openxmlformats.org/spreadsheetml/2006/main">
  <c r="C3" i="3" l="1"/>
  <c r="C4" i="3"/>
  <c r="C2" i="3"/>
  <c r="B4" i="3"/>
  <c r="H3" i="1"/>
  <c r="I3" i="1" s="1"/>
  <c r="H4" i="1"/>
  <c r="I4" i="1" s="1"/>
  <c r="H2" i="1"/>
  <c r="I2" i="1" s="1"/>
  <c r="B5" i="5"/>
  <c r="C5" i="5"/>
  <c r="G5" i="5"/>
  <c r="B4" i="5"/>
  <c r="C4" i="5"/>
  <c r="G4" i="5"/>
  <c r="B2" i="3" s="1"/>
  <c r="B3" i="5"/>
  <c r="C3" i="5"/>
  <c r="G3" i="5"/>
  <c r="B3" i="3" s="1"/>
  <c r="G2" i="5"/>
  <c r="C2" i="5"/>
  <c r="B2" i="5"/>
</calcChain>
</file>

<file path=xl/sharedStrings.xml><?xml version="1.0" encoding="utf-8"?>
<sst xmlns="http://schemas.openxmlformats.org/spreadsheetml/2006/main" count="52" uniqueCount="37">
  <si>
    <t>Dupont</t>
  </si>
  <si>
    <t>Marie</t>
  </si>
  <si>
    <t>4 avenue charges de gaules</t>
  </si>
  <si>
    <t>Macron</t>
  </si>
  <si>
    <t>Philippe</t>
  </si>
  <si>
    <t>Pastouche</t>
  </si>
  <si>
    <t>Georges</t>
  </si>
  <si>
    <t>TIT</t>
  </si>
  <si>
    <t>NTIT_retraite</t>
  </si>
  <si>
    <t>NTIT</t>
  </si>
  <si>
    <t>INFO</t>
  </si>
  <si>
    <t>MATH</t>
  </si>
  <si>
    <t>SVT</t>
  </si>
  <si>
    <t>Anglais</t>
  </si>
  <si>
    <t>algèbre</t>
  </si>
  <si>
    <t>statistique</t>
  </si>
  <si>
    <t>calcul</t>
  </si>
  <si>
    <t>informatique</t>
  </si>
  <si>
    <t>Nom</t>
  </si>
  <si>
    <t>prenom</t>
  </si>
  <si>
    <t>Departement</t>
  </si>
  <si>
    <t>matière</t>
  </si>
  <si>
    <t>NB heures cours</t>
  </si>
  <si>
    <t>numero</t>
  </si>
  <si>
    <t>Cout</t>
  </si>
  <si>
    <t>Paris</t>
  </si>
  <si>
    <t>Numero</t>
  </si>
  <si>
    <t>adresse</t>
  </si>
  <si>
    <t>code postal</t>
  </si>
  <si>
    <t>ville</t>
  </si>
  <si>
    <t>type</t>
  </si>
  <si>
    <t>nombre d'heures</t>
  </si>
  <si>
    <t>autorise</t>
  </si>
  <si>
    <t>Amiens</t>
  </si>
  <si>
    <t>2 boulevard des maréchaux</t>
  </si>
  <si>
    <t>12 rue de verdun</t>
  </si>
  <si>
    <t>Nb de matières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</si>
</sst>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G2" sqref="G2"/>
    </sheetView>
  </sheetViews>
  <sheetFormatPr baseColWidth="10" defaultRowHeight="15" outlineLevelCol="1" x14ac:dyDescent="0.25"/>
  <cols>
    <col min="4" max="4" width="25.28515625" customWidth="1" outlineLevel="1"/>
    <col min="5" max="6" width="11.42578125" customWidth="1" outlineLevel="1"/>
    <col min="7" max="7" width="12.7109375" bestFit="1" customWidth="1"/>
    <col min="8" max="8" width="16.28515625" bestFit="1" customWidth="1"/>
  </cols>
  <sheetData>
    <row r="1" spans="1:9" x14ac:dyDescent="0.25">
      <c r="A1" t="s">
        <v>26</v>
      </c>
      <c r="B1" t="s">
        <v>18</v>
      </c>
      <c r="C1" t="s">
        <v>19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</row>
    <row r="2" spans="1:9" x14ac:dyDescent="0.25">
      <c r="A2">
        <v>1</v>
      </c>
      <c r="B2" t="s">
        <v>0</v>
      </c>
      <c r="C2" t="s">
        <v>1</v>
      </c>
      <c r="D2" t="s">
        <v>2</v>
      </c>
      <c r="E2">
        <v>75000</v>
      </c>
      <c r="F2" t="s">
        <v>25</v>
      </c>
      <c r="G2" t="s">
        <v>7</v>
      </c>
      <c r="H2">
        <f>SUMIF(vacations!A2:A5,'Liste vacataires'!A2,vacations!F2:F5)</f>
        <v>30</v>
      </c>
      <c r="I2" t="str">
        <f>IF(H2&lt;=LOOKUP(G2,type_V,'type Vac'!$C$1:$C$3),"OUI","NON")</f>
        <v>OUI</v>
      </c>
    </row>
    <row r="3" spans="1:9" x14ac:dyDescent="0.25">
      <c r="A3">
        <v>2</v>
      </c>
      <c r="B3" t="s">
        <v>3</v>
      </c>
      <c r="C3" t="s">
        <v>4</v>
      </c>
      <c r="D3" t="s">
        <v>34</v>
      </c>
      <c r="E3">
        <v>80000</v>
      </c>
      <c r="F3" t="s">
        <v>33</v>
      </c>
      <c r="G3" t="s">
        <v>9</v>
      </c>
      <c r="H3">
        <f>SUMIF(vacations!A3:A6,'Liste vacataires'!A3,vacations!F3:F6)</f>
        <v>3</v>
      </c>
      <c r="I3" t="str">
        <f>IF(H3&lt;=LOOKUP(G3,type_V,'type Vac'!$C$1:$C$3),"OUI","NON")</f>
        <v>OUI</v>
      </c>
    </row>
    <row r="4" spans="1:9" x14ac:dyDescent="0.25">
      <c r="A4">
        <v>3</v>
      </c>
      <c r="B4" t="s">
        <v>5</v>
      </c>
      <c r="C4" t="s">
        <v>6</v>
      </c>
      <c r="D4" t="s">
        <v>35</v>
      </c>
      <c r="G4" t="s">
        <v>8</v>
      </c>
      <c r="H4">
        <f>SUMIF(vacations!A4:A7,'Liste vacataires'!A4,vacations!F4:F7)</f>
        <v>150</v>
      </c>
      <c r="I4" t="str">
        <f>IF(H4&lt;=LOOKUP(G4,type_V,'type Vac'!$C$1:$C$3),"OUI","NON")</f>
        <v>NON</v>
      </c>
    </row>
  </sheetData>
  <conditionalFormatting sqref="I2:I4">
    <cfRule type="cellIs" dxfId="2" priority="1" operator="equal">
      <formula>"NON"</formula>
    </cfRule>
    <cfRule type="cellIs" dxfId="1" priority="2" operator="equal">
      <formula>NON</formula>
    </cfRule>
    <cfRule type="cellIs" dxfId="0" priority="3" operator="equal">
      <formula>"Oui"</formula>
    </cfRule>
  </conditionalFormatting>
  <dataValidations count="1">
    <dataValidation type="list" allowBlank="1" showInputMessage="1" showErrorMessage="1" sqref="G2:G4">
      <formula1>type_V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3"/>
    </sheetView>
  </sheetViews>
  <sheetFormatPr baseColWidth="10" defaultRowHeight="15" x14ac:dyDescent="0.25"/>
  <cols>
    <col min="1" max="1" width="12.7109375" bestFit="1" customWidth="1"/>
  </cols>
  <sheetData>
    <row r="1" spans="1:3" x14ac:dyDescent="0.25">
      <c r="A1" t="s">
        <v>9</v>
      </c>
      <c r="B1">
        <v>50</v>
      </c>
      <c r="C1">
        <v>160</v>
      </c>
    </row>
    <row r="2" spans="1:3" x14ac:dyDescent="0.25">
      <c r="A2" t="s">
        <v>8</v>
      </c>
      <c r="B2">
        <v>70</v>
      </c>
      <c r="C2">
        <v>100</v>
      </c>
    </row>
    <row r="3" spans="1:3" x14ac:dyDescent="0.25">
      <c r="A3" t="s">
        <v>7</v>
      </c>
      <c r="B3">
        <v>40</v>
      </c>
      <c r="C3">
        <v>150</v>
      </c>
    </row>
  </sheetData>
  <sortState ref="A1:C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7" sqref="C17"/>
    </sheetView>
  </sheetViews>
  <sheetFormatPr baseColWidth="10" defaultRowHeight="15" x14ac:dyDescent="0.25"/>
  <cols>
    <col min="3" max="3" width="14.5703125" bestFit="1" customWidth="1"/>
  </cols>
  <sheetData>
    <row r="1" spans="1:3" x14ac:dyDescent="0.25">
      <c r="A1" s="1" t="s">
        <v>18</v>
      </c>
      <c r="B1" s="1" t="s">
        <v>24</v>
      </c>
      <c r="C1" s="1" t="s">
        <v>36</v>
      </c>
    </row>
    <row r="2" spans="1:3" x14ac:dyDescent="0.25">
      <c r="A2" s="1" t="s">
        <v>10</v>
      </c>
      <c r="B2" s="1">
        <f>SUMIF(vacations!$D$2:$D$5,Departement!A2,vacations!$G$2:$G$5)</f>
        <v>11700</v>
      </c>
      <c r="C2" s="1">
        <f>COUNTIF(vacations!$D$2:$D$5,Departement!A2)</f>
        <v>3</v>
      </c>
    </row>
    <row r="3" spans="1:3" x14ac:dyDescent="0.25">
      <c r="A3" s="1" t="s">
        <v>11</v>
      </c>
      <c r="B3" s="1">
        <f>SUMIF(vacations!$D$2:$D$5,Departement!A3,vacations!$G$2:$G$5)</f>
        <v>150</v>
      </c>
      <c r="C3" s="1">
        <f>COUNTIF(vacations!$D$2:$D$5,Departement!A3)</f>
        <v>1</v>
      </c>
    </row>
    <row r="4" spans="1:3" x14ac:dyDescent="0.25">
      <c r="A4" s="1" t="s">
        <v>12</v>
      </c>
      <c r="B4" s="1">
        <f>SUMIF(vacations!$D$2:$D$5,Departement!A4,vacations!$G$2:$G$5)</f>
        <v>0</v>
      </c>
      <c r="C4" s="1">
        <f>COUNTIF(vacations!$D$2:$D$5,Departement!A4)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RowHeight="15" x14ac:dyDescent="0.25"/>
  <sheetData>
    <row r="1" spans="1:1" x14ac:dyDescent="0.25">
      <c r="A1" t="s">
        <v>14</v>
      </c>
    </row>
    <row r="2" spans="1:1" x14ac:dyDescent="0.25">
      <c r="A2" t="s">
        <v>13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15</v>
      </c>
    </row>
  </sheetData>
  <sortState ref="A1:A5">
    <sortCondition ref="A1:A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9" sqref="E19"/>
    </sheetView>
  </sheetViews>
  <sheetFormatPr baseColWidth="10" defaultRowHeight="15" x14ac:dyDescent="0.25"/>
  <cols>
    <col min="5" max="5" width="12.7109375" bestFit="1" customWidth="1"/>
    <col min="6" max="6" width="15.28515625" bestFit="1" customWidth="1"/>
  </cols>
  <sheetData>
    <row r="1" spans="1:7" x14ac:dyDescent="0.25">
      <c r="A1" s="1" t="s">
        <v>23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24</v>
      </c>
    </row>
    <row r="2" spans="1:7" x14ac:dyDescent="0.25">
      <c r="A2" s="1">
        <v>1</v>
      </c>
      <c r="B2" s="1" t="str">
        <f>VLOOKUP(A2,liste_vac,2)</f>
        <v>Dupont</v>
      </c>
      <c r="C2" s="1" t="str">
        <f>VLOOKUP(A2,liste_vac,3,1)</f>
        <v>Marie</v>
      </c>
      <c r="D2" s="1" t="s">
        <v>10</v>
      </c>
      <c r="E2" s="1" t="s">
        <v>14</v>
      </c>
      <c r="F2" s="1">
        <v>20</v>
      </c>
      <c r="G2" s="1">
        <f>F2*LOOKUP(VLOOKUP(A2,'Liste vacataires'!$A$2:$G$4,7,1),type_V,'type Vac'!$B$1:$B$3)</f>
        <v>800</v>
      </c>
    </row>
    <row r="3" spans="1:7" x14ac:dyDescent="0.25">
      <c r="A3" s="1">
        <v>2</v>
      </c>
      <c r="B3" s="1" t="str">
        <f>VLOOKUP(A3,liste_vac,2)</f>
        <v>Macron</v>
      </c>
      <c r="C3" s="1" t="str">
        <f>VLOOKUP(A3,liste_vac,3,1)</f>
        <v>Philippe</v>
      </c>
      <c r="D3" s="1" t="s">
        <v>11</v>
      </c>
      <c r="E3" s="1" t="s">
        <v>16</v>
      </c>
      <c r="F3" s="1">
        <v>3</v>
      </c>
      <c r="G3" s="1">
        <f>F3*LOOKUP(VLOOKUP(A3,'Liste vacataires'!$A$2:$G$4,7,1),type_V,'type Vac'!$B$1:$B$3)</f>
        <v>150</v>
      </c>
    </row>
    <row r="4" spans="1:7" x14ac:dyDescent="0.25">
      <c r="A4" s="1">
        <v>1</v>
      </c>
      <c r="B4" s="1" t="str">
        <f>VLOOKUP(A4,liste_vac,2)</f>
        <v>Dupont</v>
      </c>
      <c r="C4" s="1" t="str">
        <f>VLOOKUP(A4,liste_vac,3,1)</f>
        <v>Marie</v>
      </c>
      <c r="D4" s="1" t="s">
        <v>10</v>
      </c>
      <c r="E4" s="1" t="s">
        <v>13</v>
      </c>
      <c r="F4" s="1">
        <v>10</v>
      </c>
      <c r="G4" s="1">
        <f>F4*LOOKUP(VLOOKUP(A4,'Liste vacataires'!$A$2:$G$4,7,1),type_V,'type Vac'!$B$1:$B$3)</f>
        <v>400</v>
      </c>
    </row>
    <row r="5" spans="1:7" x14ac:dyDescent="0.25">
      <c r="A5" s="1">
        <v>3</v>
      </c>
      <c r="B5" s="1" t="str">
        <f>VLOOKUP(A5,liste_vac,2)</f>
        <v>Pastouche</v>
      </c>
      <c r="C5" s="1" t="str">
        <f>VLOOKUP(A5,liste_vac,3,1)</f>
        <v>Georges</v>
      </c>
      <c r="D5" s="1" t="s">
        <v>10</v>
      </c>
      <c r="E5" s="1" t="s">
        <v>17</v>
      </c>
      <c r="F5" s="1">
        <v>150</v>
      </c>
      <c r="G5" s="1">
        <f>F5*LOOKUP(VLOOKUP(A5,'Liste vacataires'!$A$2:$G$4,7,1),type_V,'type Vac'!$B$1:$B$3)</f>
        <v>10500</v>
      </c>
    </row>
  </sheetData>
  <dataValidations count="3">
    <dataValidation type="list" allowBlank="1" showInputMessage="1" showErrorMessage="1" sqref="A2:A12">
      <formula1 xml:space="preserve"> Liste_v</formula1>
    </dataValidation>
    <dataValidation type="list" allowBlank="1" showInputMessage="1" showErrorMessage="1" sqref="D2:D5">
      <formula1>liste_D</formula1>
    </dataValidation>
    <dataValidation type="list" allowBlank="1" showInputMessage="1" showErrorMessage="1" sqref="E2:E5">
      <formula1>Liste_M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Liste vacataires</vt:lpstr>
      <vt:lpstr>type Vac</vt:lpstr>
      <vt:lpstr>Departement</vt:lpstr>
      <vt:lpstr>liste matière</vt:lpstr>
      <vt:lpstr>vacations</vt:lpstr>
      <vt:lpstr>liste_D</vt:lpstr>
      <vt:lpstr>Liste_M</vt:lpstr>
      <vt:lpstr>Liste_v</vt:lpstr>
      <vt:lpstr>liste_vac</vt:lpstr>
      <vt:lpstr>type_V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pc-miage3</dc:creator>
  <cp:lastModifiedBy>pc-miage3</cp:lastModifiedBy>
  <dcterms:created xsi:type="dcterms:W3CDTF">2014-10-25T11:20:59Z</dcterms:created>
  <dcterms:modified xsi:type="dcterms:W3CDTF">2014-10-25T12:05:28Z</dcterms:modified>
</cp:coreProperties>
</file>